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2026 - Likvidace betono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'12026 - Likvidace betonov...'!$C$114:$K$126</definedName>
    <definedName name="_xlnm.Print_Area" localSheetId="1">'12026 - Likvidace betonov...'!$C$104:$K$126</definedName>
    <definedName name="_xlnm.Print_Titles" localSheetId="1">'12026 - Likvidace betonov...'!$114:$114</definedName>
  </definedNames>
  <calcPr/>
</workbook>
</file>

<file path=xl/calcChain.xml><?xml version="1.0" encoding="utf-8"?>
<calcChain xmlns="http://schemas.openxmlformats.org/spreadsheetml/2006/main">
  <c i="1" l="1" r="AY95"/>
  <c i="2" r="J35"/>
  <c r="J34"/>
  <c r="J33"/>
  <c i="1" r="AX95"/>
  <c i="2" r="BI124"/>
  <c r="BH124"/>
  <c r="BG124"/>
  <c r="BF124"/>
  <c r="T124"/>
  <c r="T123"/>
  <c r="R124"/>
  <c r="R123"/>
  <c r="P124"/>
  <c r="P123"/>
  <c r="BI118"/>
  <c r="BH118"/>
  <c r="BG118"/>
  <c r="BF118"/>
  <c r="T118"/>
  <c r="T117"/>
  <c r="T116"/>
  <c r="T115"/>
  <c r="R118"/>
  <c r="R117"/>
  <c r="R116"/>
  <c r="R115"/>
  <c r="P118"/>
  <c r="P117"/>
  <c r="P116"/>
  <c r="P115"/>
  <c i="1" r="AU95"/>
  <c i="2" r="J112"/>
  <c r="F111"/>
  <c r="F109"/>
  <c r="E107"/>
  <c r="J90"/>
  <c r="F89"/>
  <c r="F87"/>
  <c r="E85"/>
  <c r="J19"/>
  <c r="E19"/>
  <c r="J89"/>
  <c r="J18"/>
  <c r="J16"/>
  <c r="E16"/>
  <c r="F112"/>
  <c r="J15"/>
  <c r="J10"/>
  <c r="J87"/>
  <c i="1" r="L90"/>
  <c r="AM90"/>
  <c r="AM89"/>
  <c r="L89"/>
  <c r="AM87"/>
  <c r="L87"/>
  <c r="L85"/>
  <c r="L84"/>
  <c i="2" r="F35"/>
  <c r="J32"/>
  <c i="1" r="AS94"/>
  <c i="2" r="J118"/>
  <c r="F33"/>
  <c r="F32"/>
  <c r="BK124"/>
  <c r="F34"/>
  <c r="J124"/>
  <c r="BK118"/>
  <c i="1" r="AU94"/>
  <c i="2" l="1" r="J111"/>
  <c r="BK123"/>
  <c r="J123"/>
  <c r="J97"/>
  <c r="BK117"/>
  <c r="BK116"/>
  <c r="J116"/>
  <c r="J95"/>
  <c r="BE118"/>
  <c i="1" r="AW95"/>
  <c i="2" r="BE124"/>
  <c i="1" r="BA95"/>
  <c i="2" r="F90"/>
  <c r="J109"/>
  <c i="1" r="BB95"/>
  <c r="BC95"/>
  <c r="BD95"/>
  <c r="BD94"/>
  <c r="W33"/>
  <c r="BA94"/>
  <c r="AW94"/>
  <c r="AK30"/>
  <c r="BC94"/>
  <c r="AY94"/>
  <c r="BB94"/>
  <c r="AX94"/>
  <c i="2" l="1" r="J117"/>
  <c r="J96"/>
  <c r="BK115"/>
  <c r="J115"/>
  <c r="J94"/>
  <c i="1" r="W31"/>
  <c r="W30"/>
  <c i="2" r="F31"/>
  <c i="1" r="AZ95"/>
  <c r="AZ94"/>
  <c r="AV94"/>
  <c r="AK29"/>
  <c i="2" r="J31"/>
  <c i="1" r="AV95"/>
  <c r="AT95"/>
  <c r="W32"/>
  <c i="2" l="1" r="J28"/>
  <c i="1" r="AG95"/>
  <c r="AG94"/>
  <c r="AK26"/>
  <c r="AK35"/>
  <c r="W29"/>
  <c r="AT94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<sst xmlns="http://schemas.openxmlformats.org/spreadsheetml/2006/main">
  <si>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</si>
  <si>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</si>
  <si>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</si>
  <si>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</si>
  <si>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</si>
  <si>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{5f18964c-cca5-4e5c-87ea-439925308462}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</si>
  <si>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</si>
  <si>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</si>
  <si>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</si>
  <si>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</si>
  <si>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</si>
  <si>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</si>
  <si>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</si>
  <si>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</si>
  <si>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</si>
  <si>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</si>
  <si>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</si>
  <si>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Likvidace betonových pražců a prefabrikátů v obvodu OŘ PHA 2026-2028</t>
  </si>
  <si>
    <t>KSO:</t>
  </si>
  <si>
    <t>CC-CZ:</t>
  </si>
  <si>
    <t>Místo:</t>
  </si>
  <si>
    <t xml:space="preserve"> </t>
  </si>
  <si>
    <t>Datum:</t>
  </si>
  <si>
    <t>21. 11. 2025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</si>
  <si>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</si>
  <si>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</si>
  <si>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</si>
  <si>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</si>
  <si>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</si>
  <si>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</si>
  <si>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</si>
  <si>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</si>
  <si>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</si>
  <si>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Lukáš Kot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</si>
  <si>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</si>
  <si>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</si>
  <si>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</si>
  <si>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</si>
  <si>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</si>
  <si>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</si>
  <si>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</si>
  <si>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</si>
  <si>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</si>
  <si>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</si>
  <si>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</si>
  <si>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</si>
  <si>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</si>
  <si>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</si>
  <si>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</si>
  <si>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</si>
  <si>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</si>
  <si>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</si>
  <si>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</si>
  <si>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</si>
  <si>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</si>
  <si>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</si>
  <si>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</si>
  <si>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</si>
  <si>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</si>
  <si>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</si>
  <si>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</si>
  <si>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</si>
  <si>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</si>
  <si>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</si>
  <si>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</si>
  <si>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</si>
  <si>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</si>
  <si>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</si>
  <si>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</si>
  <si>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</si>
  <si>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</si>
  <si>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</si>
  <si>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</si>
  <si>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</si>
  <si>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</si>
  <si>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</si>
  <si>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</si>
  <si>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</si>
  <si>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</si>
  <si>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</si>
  <si>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</si>
  <si>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</si>
  <si>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</si>
  <si>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</si>
  <si>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</si>
  <si>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</si>
  <si>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</si>
  <si>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</si>
  <si>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</si>
  <si>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</si>
  <si>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</si>
  <si>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</si>
  <si>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</si>
  <si>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</si>
  <si>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</si>
  <si>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</si>
  <si>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</si>
  <si>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</si>
  <si>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</si>
  <si>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</si>
  <si>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</si>
  <si>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</si>
  <si>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</si>
  <si>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</si>
  <si>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</si>
  <si>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</si>
  <si>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</si>
  <si>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</si>
  <si>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</si>
  <si>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</si>
  <si>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</si>
  <si>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5906105020</t>
  </si>
  <si>
    <t>Demontáž pražce betonový Poznámka: 1. V cenách jsou započteny náklady na manipulaci, demontáž, odstrojení do součástí a uložení pražců.</t>
  </si>
  <si>
    <t>kus</t>
  </si>
  <si>
    <t>Sborník UOŽI 01 2025</t>
  </si>
  <si>
    <t>4</t>
  </si>
  <si>
    <t>714374563</t>
  </si>
  <si>
    <t>PSC</t>
  </si>
  <si>
    <t>Poznámka k souboru cen:_x000d_
1. V cenách jsou započteny náklady na manipulaci, demontáž, odstrojení do součástí a uložení pražců.</t>
  </si>
  <si>
    <t>P</t>
  </si>
  <si>
    <t>Poznámka k položce:_x000d_
DEMONTÁŽ PODKLADNIC_x000d_
kus = pražec</t>
  </si>
  <si>
    <t>VV</t>
  </si>
  <si>
    <t>5000</t>
  </si>
  <si>
    <t>Součet</t>
  </si>
  <si>
    <t>OST</t>
  </si>
  <si>
    <t>Ostatní</t>
  </si>
  <si>
    <t>R9909000500</t>
  </si>
  <si>
    <t xml:space="preserve">Poplatek za naložení, odvoz a likvidaci odpadu betonových pražců a ostatních prefabrikátů. </t>
  </si>
  <si>
    <t>t</t>
  </si>
  <si>
    <t>512</t>
  </si>
  <si>
    <t>-1317040841</t>
  </si>
  <si>
    <t>20000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</si>
</sst>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12026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Likvidace betonových pražců a prefabrikátů v obvodu OŘ PHA 2026-2028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21. 11. 2025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Ing. Aleš Bednář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Lukáš Kot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37.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'12026 - Likvidace betonov...'!J28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'12026 - Likvidace betonov...'!P115</f>
        <v>0</v>
      </c>
      <c r="AV95" s="126">
        <f>'12026 - Likvidace betonov...'!J31</f>
        <v>0</v>
      </c>
      <c r="AW95" s="126">
        <f>'12026 - Likvidace betonov...'!J32</f>
        <v>0</v>
      </c>
      <c r="AX95" s="126">
        <f>'12026 - Likvidace betonov...'!J33</f>
        <v>0</v>
      </c>
      <c r="AY95" s="126">
        <f>'12026 - Likvidace betonov...'!J34</f>
        <v>0</v>
      </c>
      <c r="AZ95" s="126">
        <f>'12026 - Likvidace betonov...'!F31</f>
        <v>0</v>
      </c>
      <c r="BA95" s="126">
        <f>'12026 - Likvidace betonov...'!F32</f>
        <v>0</v>
      </c>
      <c r="BB95" s="126">
        <f>'12026 - Likvidace betonov...'!F33</f>
        <v>0</v>
      </c>
      <c r="BC95" s="126">
        <f>'12026 - Likvidace betonov...'!F34</f>
        <v>0</v>
      </c>
      <c r="BD95" s="128">
        <f>'12026 - Likvidace betonov...'!F35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DJI1Ik2ESz+7aA1binf248fzNilEwhPhj+q93NSdf305CwUqS02x970kDtz8UuUcVW+xS3cwK8dqxiYFmQ7I3Q==" hashValue="BDP3ZgmWbgKbR+pUaN8HNNdM/C7w9aerPYhRMjyjQBzkU/hw+JzWHWevSp3IRfIKrAJQRAkBYHUt5QzNoqdvGw==" algorithmName="SHA-512" password="EA3B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2026 - Likvidace beton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hidden="1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hidden="1" s="1" customFormat="1" ht="6.96" customHeight="1">
      <c r="B5" s="19"/>
      <c r="L5" s="19"/>
    </row>
    <row r="6" hidden="1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hidden="1" s="2" customFormat="1" ht="30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hidden="1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21. 11. 2025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27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34" t="s">
        <v>32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136" t="s">
        <v>33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25.44" customHeight="1">
      <c r="A28" s="37"/>
      <c r="B28" s="43"/>
      <c r="C28" s="37"/>
      <c r="D28" s="143" t="s">
        <v>35</v>
      </c>
      <c r="E28" s="37"/>
      <c r="F28" s="37"/>
      <c r="G28" s="37"/>
      <c r="H28" s="37"/>
      <c r="I28" s="37"/>
      <c r="J28" s="144">
        <f>ROUND(J115,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4.4" customHeight="1">
      <c r="A30" s="37"/>
      <c r="B30" s="43"/>
      <c r="C30" s="37"/>
      <c r="D30" s="37"/>
      <c r="E30" s="37"/>
      <c r="F30" s="145" t="s">
        <v>37</v>
      </c>
      <c r="G30" s="37"/>
      <c r="H30" s="37"/>
      <c r="I30" s="145" t="s">
        <v>36</v>
      </c>
      <c r="J30" s="145" t="s">
        <v>38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14.4" customHeight="1">
      <c r="A31" s="37"/>
      <c r="B31" s="43"/>
      <c r="C31" s="37"/>
      <c r="D31" s="146" t="s">
        <v>39</v>
      </c>
      <c r="E31" s="134" t="s">
        <v>40</v>
      </c>
      <c r="F31" s="147">
        <f>ROUND((SUM(BE115:BE126)),  2)</f>
        <v>0</v>
      </c>
      <c r="G31" s="37"/>
      <c r="H31" s="37"/>
      <c r="I31" s="148">
        <v>0.20999999999999999</v>
      </c>
      <c r="J31" s="147">
        <f>ROUND(((SUM(BE115:BE126))*I31),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134" t="s">
        <v>41</v>
      </c>
      <c r="F32" s="147">
        <f>ROUND((SUM(BF115:BF126)),  2)</f>
        <v>0</v>
      </c>
      <c r="G32" s="37"/>
      <c r="H32" s="37"/>
      <c r="I32" s="148">
        <v>0.12</v>
      </c>
      <c r="J32" s="147">
        <f>ROUND(((SUM(BF115:BF126))*I32),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42</v>
      </c>
      <c r="F33" s="147">
        <f>ROUND((SUM(BG115:BG126)),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43</v>
      </c>
      <c r="F34" s="147">
        <f>ROUND((SUM(BH115:BH126)),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44</v>
      </c>
      <c r="F35" s="147">
        <f>ROUND((SUM(BI115:BI126)),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25.44" customHeight="1">
      <c r="A37" s="37"/>
      <c r="B37" s="43"/>
      <c r="C37" s="149"/>
      <c r="D37" s="150" t="s">
        <v>45</v>
      </c>
      <c r="E37" s="151"/>
      <c r="F37" s="151"/>
      <c r="G37" s="152" t="s">
        <v>46</v>
      </c>
      <c r="H37" s="153" t="s">
        <v>47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1" customFormat="1" ht="14.4" customHeight="1">
      <c r="B39" s="19"/>
      <c r="L39" s="19"/>
    </row>
    <row r="40" hidden="1" s="1" customFormat="1" ht="14.4" customHeight="1">
      <c r="B40" s="19"/>
      <c r="L40" s="19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30" customHeight="1">
      <c r="A85" s="37"/>
      <c r="B85" s="38"/>
      <c r="C85" s="39"/>
      <c r="D85" s="39"/>
      <c r="E85" s="75" t="str">
        <f>E7</f>
        <v>Likvidace betonových pražců a prefabrikátů v obvodu OŘ PHA 2026-2028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2" customHeight="1">
      <c r="A87" s="37"/>
      <c r="B87" s="38"/>
      <c r="C87" s="31" t="s">
        <v>20</v>
      </c>
      <c r="D87" s="39"/>
      <c r="E87" s="39"/>
      <c r="F87" s="26" t="str">
        <f>F10</f>
        <v xml:space="preserve"> </v>
      </c>
      <c r="G87" s="39"/>
      <c r="H87" s="39"/>
      <c r="I87" s="31" t="s">
        <v>22</v>
      </c>
      <c r="J87" s="78" t="str">
        <f>IF(J10="","",J10)</f>
        <v>21. 11. 2025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Ing. Aleš Bednář</v>
      </c>
      <c r="G89" s="39"/>
      <c r="H89" s="39"/>
      <c r="I89" s="31" t="s">
        <v>30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32</v>
      </c>
      <c r="J90" s="35" t="str">
        <f>E22</f>
        <v>Lukáš Kot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9.28" customHeight="1">
      <c r="A92" s="37"/>
      <c r="B92" s="38"/>
      <c r="C92" s="167" t="s">
        <v>85</v>
      </c>
      <c r="D92" s="168"/>
      <c r="E92" s="168"/>
      <c r="F92" s="168"/>
      <c r="G92" s="168"/>
      <c r="H92" s="168"/>
      <c r="I92" s="168"/>
      <c r="J92" s="169" t="s">
        <v>86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2.8" customHeight="1">
      <c r="A94" s="37"/>
      <c r="B94" s="38"/>
      <c r="C94" s="170" t="s">
        <v>87</v>
      </c>
      <c r="D94" s="39"/>
      <c r="E94" s="39"/>
      <c r="F94" s="39"/>
      <c r="G94" s="39"/>
      <c r="H94" s="39"/>
      <c r="I94" s="39"/>
      <c r="J94" s="109">
        <f>J115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hidden="1" s="9" customFormat="1" ht="24.96" customHeight="1">
      <c r="A95" s="9"/>
      <c r="B95" s="171"/>
      <c r="C95" s="172"/>
      <c r="D95" s="173" t="s">
        <v>89</v>
      </c>
      <c r="E95" s="174"/>
      <c r="F95" s="174"/>
      <c r="G95" s="174"/>
      <c r="H95" s="174"/>
      <c r="I95" s="174"/>
      <c r="J95" s="175">
        <f>J116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77"/>
      <c r="C96" s="178"/>
      <c r="D96" s="179" t="s">
        <v>90</v>
      </c>
      <c r="E96" s="180"/>
      <c r="F96" s="180"/>
      <c r="G96" s="180"/>
      <c r="H96" s="180"/>
      <c r="I96" s="180"/>
      <c r="J96" s="181">
        <f>J117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77"/>
      <c r="C97" s="178"/>
      <c r="D97" s="179" t="s">
        <v>91</v>
      </c>
      <c r="E97" s="180"/>
      <c r="F97" s="180"/>
      <c r="G97" s="180"/>
      <c r="H97" s="180"/>
      <c r="I97" s="180"/>
      <c r="J97" s="181">
        <f>J123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/>
    <row r="101" hidden="1"/>
    <row r="102" hidden="1"/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92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30" customHeight="1">
      <c r="A107" s="37"/>
      <c r="B107" s="38"/>
      <c r="C107" s="39"/>
      <c r="D107" s="39"/>
      <c r="E107" s="75" t="str">
        <f>E7</f>
        <v>Likvidace betonových pražců a prefabrikátů v obvodu OŘ PHA 2026-2028</v>
      </c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20</v>
      </c>
      <c r="D109" s="39"/>
      <c r="E109" s="39"/>
      <c r="F109" s="26" t="str">
        <f>F10</f>
        <v xml:space="preserve"> </v>
      </c>
      <c r="G109" s="39"/>
      <c r="H109" s="39"/>
      <c r="I109" s="31" t="s">
        <v>22</v>
      </c>
      <c r="J109" s="78" t="str">
        <f>IF(J10="","",J10)</f>
        <v>21. 11. 2025</v>
      </c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5.15" customHeight="1">
      <c r="A111" s="37"/>
      <c r="B111" s="38"/>
      <c r="C111" s="31" t="s">
        <v>24</v>
      </c>
      <c r="D111" s="39"/>
      <c r="E111" s="39"/>
      <c r="F111" s="26" t="str">
        <f>E13</f>
        <v>Ing. Aleš Bednář</v>
      </c>
      <c r="G111" s="39"/>
      <c r="H111" s="39"/>
      <c r="I111" s="31" t="s">
        <v>30</v>
      </c>
      <c r="J111" s="35" t="str">
        <f>E19</f>
        <v xml:space="preserve"> 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5.15" customHeight="1">
      <c r="A112" s="37"/>
      <c r="B112" s="38"/>
      <c r="C112" s="31" t="s">
        <v>28</v>
      </c>
      <c r="D112" s="39"/>
      <c r="E112" s="39"/>
      <c r="F112" s="26" t="str">
        <f>IF(E16="","",E16)</f>
        <v>Vyplň údaj</v>
      </c>
      <c r="G112" s="39"/>
      <c r="H112" s="39"/>
      <c r="I112" s="31" t="s">
        <v>32</v>
      </c>
      <c r="J112" s="35" t="str">
        <f>E22</f>
        <v>Lukáš Kot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0.32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1" customFormat="1" ht="29.28" customHeight="1">
      <c r="A114" s="183"/>
      <c r="B114" s="184"/>
      <c r="C114" s="185" t="s">
        <v>93</v>
      </c>
      <c r="D114" s="186" t="s">
        <v>60</v>
      </c>
      <c r="E114" s="186" t="s">
        <v>56</v>
      </c>
      <c r="F114" s="186" t="s">
        <v>57</v>
      </c>
      <c r="G114" s="186" t="s">
        <v>94</v>
      </c>
      <c r="H114" s="186" t="s">
        <v>95</v>
      </c>
      <c r="I114" s="186" t="s">
        <v>96</v>
      </c>
      <c r="J114" s="186" t="s">
        <v>86</v>
      </c>
      <c r="K114" s="187" t="s">
        <v>97</v>
      </c>
      <c r="L114" s="188"/>
      <c r="M114" s="99" t="s">
        <v>1</v>
      </c>
      <c r="N114" s="100" t="s">
        <v>39</v>
      </c>
      <c r="O114" s="100" t="s">
        <v>98</v>
      </c>
      <c r="P114" s="100" t="s">
        <v>99</v>
      </c>
      <c r="Q114" s="100" t="s">
        <v>100</v>
      </c>
      <c r="R114" s="100" t="s">
        <v>101</v>
      </c>
      <c r="S114" s="100" t="s">
        <v>102</v>
      </c>
      <c r="T114" s="101" t="s">
        <v>103</v>
      </c>
      <c r="U114" s="183"/>
      <c r="V114" s="183"/>
      <c r="W114" s="183"/>
      <c r="X114" s="183"/>
      <c r="Y114" s="183"/>
      <c r="Z114" s="183"/>
      <c r="AA114" s="183"/>
      <c r="AB114" s="183"/>
      <c r="AC114" s="183"/>
      <c r="AD114" s="183"/>
      <c r="AE114" s="183"/>
    </row>
    <row r="115" s="2" customFormat="1" ht="22.8" customHeight="1">
      <c r="A115" s="37"/>
      <c r="B115" s="38"/>
      <c r="C115" s="106" t="s">
        <v>104</v>
      </c>
      <c r="D115" s="39"/>
      <c r="E115" s="39"/>
      <c r="F115" s="39"/>
      <c r="G115" s="39"/>
      <c r="H115" s="39"/>
      <c r="I115" s="39"/>
      <c r="J115" s="189">
        <f>BK115</f>
        <v>0</v>
      </c>
      <c r="K115" s="39"/>
      <c r="L115" s="43"/>
      <c r="M115" s="102"/>
      <c r="N115" s="190"/>
      <c r="O115" s="103"/>
      <c r="P115" s="191">
        <f>P116</f>
        <v>0</v>
      </c>
      <c r="Q115" s="103"/>
      <c r="R115" s="191">
        <f>R116</f>
        <v>0</v>
      </c>
      <c r="S115" s="103"/>
      <c r="T115" s="192">
        <f>T116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74</v>
      </c>
      <c r="AU115" s="16" t="s">
        <v>88</v>
      </c>
      <c r="BK115" s="193">
        <f>BK116</f>
        <v>0</v>
      </c>
    </row>
    <row r="116" s="12" customFormat="1" ht="25.92" customHeight="1">
      <c r="A116" s="12"/>
      <c r="B116" s="194"/>
      <c r="C116" s="195"/>
      <c r="D116" s="196" t="s">
        <v>74</v>
      </c>
      <c r="E116" s="197" t="s">
        <v>105</v>
      </c>
      <c r="F116" s="197" t="s">
        <v>106</v>
      </c>
      <c r="G116" s="195"/>
      <c r="H116" s="195"/>
      <c r="I116" s="198"/>
      <c r="J116" s="199">
        <f>BK116</f>
        <v>0</v>
      </c>
      <c r="K116" s="195"/>
      <c r="L116" s="200"/>
      <c r="M116" s="201"/>
      <c r="N116" s="202"/>
      <c r="O116" s="202"/>
      <c r="P116" s="203">
        <f>P117+P123</f>
        <v>0</v>
      </c>
      <c r="Q116" s="202"/>
      <c r="R116" s="203">
        <f>R117+R123</f>
        <v>0</v>
      </c>
      <c r="S116" s="202"/>
      <c r="T116" s="204">
        <f>T117+T123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5" t="s">
        <v>80</v>
      </c>
      <c r="AT116" s="206" t="s">
        <v>74</v>
      </c>
      <c r="AU116" s="206" t="s">
        <v>75</v>
      </c>
      <c r="AY116" s="205" t="s">
        <v>107</v>
      </c>
      <c r="BK116" s="207">
        <f>BK117+BK123</f>
        <v>0</v>
      </c>
    </row>
    <row r="117" s="12" customFormat="1" ht="22.8" customHeight="1">
      <c r="A117" s="12"/>
      <c r="B117" s="194"/>
      <c r="C117" s="195"/>
      <c r="D117" s="196" t="s">
        <v>74</v>
      </c>
      <c r="E117" s="208" t="s">
        <v>108</v>
      </c>
      <c r="F117" s="208" t="s">
        <v>109</v>
      </c>
      <c r="G117" s="195"/>
      <c r="H117" s="195"/>
      <c r="I117" s="198"/>
      <c r="J117" s="209">
        <f>BK117</f>
        <v>0</v>
      </c>
      <c r="K117" s="195"/>
      <c r="L117" s="200"/>
      <c r="M117" s="201"/>
      <c r="N117" s="202"/>
      <c r="O117" s="202"/>
      <c r="P117" s="203">
        <f>SUM(P118:P122)</f>
        <v>0</v>
      </c>
      <c r="Q117" s="202"/>
      <c r="R117" s="203">
        <f>SUM(R118:R122)</f>
        <v>0</v>
      </c>
      <c r="S117" s="202"/>
      <c r="T117" s="204">
        <f>SUM(T118:T122)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5" t="s">
        <v>80</v>
      </c>
      <c r="AT117" s="206" t="s">
        <v>74</v>
      </c>
      <c r="AU117" s="206" t="s">
        <v>80</v>
      </c>
      <c r="AY117" s="205" t="s">
        <v>107</v>
      </c>
      <c r="BK117" s="207">
        <f>SUM(BK118:BK122)</f>
        <v>0</v>
      </c>
    </row>
    <row r="118" s="2" customFormat="1" ht="44.25" customHeight="1">
      <c r="A118" s="37"/>
      <c r="B118" s="38"/>
      <c r="C118" s="210" t="s">
        <v>80</v>
      </c>
      <c r="D118" s="210" t="s">
        <v>110</v>
      </c>
      <c r="E118" s="211" t="s">
        <v>111</v>
      </c>
      <c r="F118" s="212" t="s">
        <v>112</v>
      </c>
      <c r="G118" s="213" t="s">
        <v>113</v>
      </c>
      <c r="H118" s="214">
        <v>5000</v>
      </c>
      <c r="I118" s="215"/>
      <c r="J118" s="216">
        <f>ROUND(I118*H118,2)</f>
        <v>0</v>
      </c>
      <c r="K118" s="212" t="s">
        <v>114</v>
      </c>
      <c r="L118" s="43"/>
      <c r="M118" s="217" t="s">
        <v>1</v>
      </c>
      <c r="N118" s="218" t="s">
        <v>40</v>
      </c>
      <c r="O118" s="90"/>
      <c r="P118" s="219">
        <f>O118*H118</f>
        <v>0</v>
      </c>
      <c r="Q118" s="219">
        <v>0</v>
      </c>
      <c r="R118" s="219">
        <f>Q118*H118</f>
        <v>0</v>
      </c>
      <c r="S118" s="219">
        <v>0</v>
      </c>
      <c r="T118" s="220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1" t="s">
        <v>115</v>
      </c>
      <c r="AT118" s="221" t="s">
        <v>110</v>
      </c>
      <c r="AU118" s="221" t="s">
        <v>82</v>
      </c>
      <c r="AY118" s="16" t="s">
        <v>107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6" t="s">
        <v>80</v>
      </c>
      <c r="BK118" s="222">
        <f>ROUND(I118*H118,2)</f>
        <v>0</v>
      </c>
      <c r="BL118" s="16" t="s">
        <v>115</v>
      </c>
      <c r="BM118" s="221" t="s">
        <v>116</v>
      </c>
    </row>
    <row r="119" s="2" customFormat="1">
      <c r="A119" s="37"/>
      <c r="B119" s="38"/>
      <c r="C119" s="39"/>
      <c r="D119" s="223" t="s">
        <v>117</v>
      </c>
      <c r="E119" s="39"/>
      <c r="F119" s="224" t="s">
        <v>118</v>
      </c>
      <c r="G119" s="39"/>
      <c r="H119" s="39"/>
      <c r="I119" s="225"/>
      <c r="J119" s="39"/>
      <c r="K119" s="39"/>
      <c r="L119" s="43"/>
      <c r="M119" s="226"/>
      <c r="N119" s="227"/>
      <c r="O119" s="90"/>
      <c r="P119" s="90"/>
      <c r="Q119" s="90"/>
      <c r="R119" s="90"/>
      <c r="S119" s="90"/>
      <c r="T119" s="91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117</v>
      </c>
      <c r="AU119" s="16" t="s">
        <v>82</v>
      </c>
    </row>
    <row r="120" s="2" customFormat="1">
      <c r="A120" s="37"/>
      <c r="B120" s="38"/>
      <c r="C120" s="39"/>
      <c r="D120" s="223" t="s">
        <v>119</v>
      </c>
      <c r="E120" s="39"/>
      <c r="F120" s="224" t="s">
        <v>120</v>
      </c>
      <c r="G120" s="39"/>
      <c r="H120" s="39"/>
      <c r="I120" s="225"/>
      <c r="J120" s="39"/>
      <c r="K120" s="39"/>
      <c r="L120" s="43"/>
      <c r="M120" s="226"/>
      <c r="N120" s="227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119</v>
      </c>
      <c r="AU120" s="16" t="s">
        <v>82</v>
      </c>
    </row>
    <row r="121" s="13" customFormat="1">
      <c r="A121" s="13"/>
      <c r="B121" s="228"/>
      <c r="C121" s="229"/>
      <c r="D121" s="223" t="s">
        <v>121</v>
      </c>
      <c r="E121" s="230" t="s">
        <v>1</v>
      </c>
      <c r="F121" s="231" t="s">
        <v>122</v>
      </c>
      <c r="G121" s="229"/>
      <c r="H121" s="232">
        <v>5000</v>
      </c>
      <c r="I121" s="233"/>
      <c r="J121" s="229"/>
      <c r="K121" s="229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121</v>
      </c>
      <c r="AU121" s="238" t="s">
        <v>82</v>
      </c>
      <c r="AV121" s="13" t="s">
        <v>82</v>
      </c>
      <c r="AW121" s="13" t="s">
        <v>31</v>
      </c>
      <c r="AX121" s="13" t="s">
        <v>75</v>
      </c>
      <c r="AY121" s="238" t="s">
        <v>107</v>
      </c>
    </row>
    <row r="122" s="14" customFormat="1">
      <c r="A122" s="14"/>
      <c r="B122" s="239"/>
      <c r="C122" s="240"/>
      <c r="D122" s="223" t="s">
        <v>121</v>
      </c>
      <c r="E122" s="241" t="s">
        <v>1</v>
      </c>
      <c r="F122" s="242" t="s">
        <v>123</v>
      </c>
      <c r="G122" s="240"/>
      <c r="H122" s="243">
        <v>5000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121</v>
      </c>
      <c r="AU122" s="249" t="s">
        <v>82</v>
      </c>
      <c r="AV122" s="14" t="s">
        <v>115</v>
      </c>
      <c r="AW122" s="14" t="s">
        <v>31</v>
      </c>
      <c r="AX122" s="14" t="s">
        <v>80</v>
      </c>
      <c r="AY122" s="249" t="s">
        <v>107</v>
      </c>
    </row>
    <row r="123" s="12" customFormat="1" ht="22.8" customHeight="1">
      <c r="A123" s="12"/>
      <c r="B123" s="194"/>
      <c r="C123" s="195"/>
      <c r="D123" s="196" t="s">
        <v>74</v>
      </c>
      <c r="E123" s="208" t="s">
        <v>124</v>
      </c>
      <c r="F123" s="208" t="s">
        <v>125</v>
      </c>
      <c r="G123" s="195"/>
      <c r="H123" s="195"/>
      <c r="I123" s="198"/>
      <c r="J123" s="209">
        <f>BK123</f>
        <v>0</v>
      </c>
      <c r="K123" s="195"/>
      <c r="L123" s="200"/>
      <c r="M123" s="201"/>
      <c r="N123" s="202"/>
      <c r="O123" s="202"/>
      <c r="P123" s="203">
        <f>SUM(P124:P126)</f>
        <v>0</v>
      </c>
      <c r="Q123" s="202"/>
      <c r="R123" s="203">
        <f>SUM(R124:R126)</f>
        <v>0</v>
      </c>
      <c r="S123" s="202"/>
      <c r="T123" s="204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5" t="s">
        <v>115</v>
      </c>
      <c r="AT123" s="206" t="s">
        <v>74</v>
      </c>
      <c r="AU123" s="206" t="s">
        <v>80</v>
      </c>
      <c r="AY123" s="205" t="s">
        <v>107</v>
      </c>
      <c r="BK123" s="207">
        <f>SUM(BK124:BK126)</f>
        <v>0</v>
      </c>
    </row>
    <row r="124" s="2" customFormat="1" ht="24.15" customHeight="1">
      <c r="A124" s="37"/>
      <c r="B124" s="38"/>
      <c r="C124" s="210" t="s">
        <v>82</v>
      </c>
      <c r="D124" s="210" t="s">
        <v>110</v>
      </c>
      <c r="E124" s="211" t="s">
        <v>126</v>
      </c>
      <c r="F124" s="212" t="s">
        <v>127</v>
      </c>
      <c r="G124" s="213" t="s">
        <v>128</v>
      </c>
      <c r="H124" s="214">
        <v>20000</v>
      </c>
      <c r="I124" s="215"/>
      <c r="J124" s="216">
        <f>ROUND(I124*H124,2)</f>
        <v>0</v>
      </c>
      <c r="K124" s="212" t="s">
        <v>1</v>
      </c>
      <c r="L124" s="43"/>
      <c r="M124" s="217" t="s">
        <v>1</v>
      </c>
      <c r="N124" s="218" t="s">
        <v>40</v>
      </c>
      <c r="O124" s="90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1" t="s">
        <v>129</v>
      </c>
      <c r="AT124" s="221" t="s">
        <v>110</v>
      </c>
      <c r="AU124" s="221" t="s">
        <v>82</v>
      </c>
      <c r="AY124" s="16" t="s">
        <v>107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6" t="s">
        <v>80</v>
      </c>
      <c r="BK124" s="222">
        <f>ROUND(I124*H124,2)</f>
        <v>0</v>
      </c>
      <c r="BL124" s="16" t="s">
        <v>129</v>
      </c>
      <c r="BM124" s="221" t="s">
        <v>130</v>
      </c>
    </row>
    <row r="125" s="13" customFormat="1">
      <c r="A125" s="13"/>
      <c r="B125" s="228"/>
      <c r="C125" s="229"/>
      <c r="D125" s="223" t="s">
        <v>121</v>
      </c>
      <c r="E125" s="230" t="s">
        <v>1</v>
      </c>
      <c r="F125" s="231" t="s">
        <v>131</v>
      </c>
      <c r="G125" s="229"/>
      <c r="H125" s="232">
        <v>20000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121</v>
      </c>
      <c r="AU125" s="238" t="s">
        <v>82</v>
      </c>
      <c r="AV125" s="13" t="s">
        <v>82</v>
      </c>
      <c r="AW125" s="13" t="s">
        <v>31</v>
      </c>
      <c r="AX125" s="13" t="s">
        <v>75</v>
      </c>
      <c r="AY125" s="238" t="s">
        <v>107</v>
      </c>
    </row>
    <row r="126" s="14" customFormat="1">
      <c r="A126" s="14"/>
      <c r="B126" s="239"/>
      <c r="C126" s="240"/>
      <c r="D126" s="223" t="s">
        <v>121</v>
      </c>
      <c r="E126" s="241" t="s">
        <v>1</v>
      </c>
      <c r="F126" s="242" t="s">
        <v>123</v>
      </c>
      <c r="G126" s="240"/>
      <c r="H126" s="243">
        <v>20000</v>
      </c>
      <c r="I126" s="244"/>
      <c r="J126" s="240"/>
      <c r="K126" s="240"/>
      <c r="L126" s="245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9" t="s">
        <v>121</v>
      </c>
      <c r="AU126" s="249" t="s">
        <v>82</v>
      </c>
      <c r="AV126" s="14" t="s">
        <v>115</v>
      </c>
      <c r="AW126" s="14" t="s">
        <v>31</v>
      </c>
      <c r="AX126" s="14" t="s">
        <v>80</v>
      </c>
      <c r="AY126" s="249" t="s">
        <v>107</v>
      </c>
    </row>
    <row r="127" s="2" customFormat="1" ht="6.96" customHeight="1">
      <c r="A127" s="37"/>
      <c r="B127" s="65"/>
      <c r="C127" s="66"/>
      <c r="D127" s="66"/>
      <c r="E127" s="66"/>
      <c r="F127" s="66"/>
      <c r="G127" s="66"/>
      <c r="H127" s="66"/>
      <c r="I127" s="66"/>
      <c r="J127" s="66"/>
      <c r="K127" s="66"/>
      <c r="L127" s="43"/>
      <c r="M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</sheetData>
  <sheetProtection sheet="1" autoFilter="0" formatColumns="0" formatRows="0" objects="1" scenarios="1" spinCount="100000" saltValue="yqWhWKEg4tCC+r2fnn+XPHNs+2ElbgtNf/b0bzPq3hAFr4P6/QM7t8ggTbs61Xz+k21lziyBsbuiMxEGYdX+SA==" hashValue="uV5BuG2quVCrxKt5U9SClA/ukhYxCsh08YYmbcQ6F1wl9/k0z88DKC6hWLwTRatYepzXv7KI8PknLmigQjcTaw==" algorithmName="SHA-512" password="EA3B"/>
  <autoFilter ref="C114:K126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 Lukáš</dc:creator>
  <cp:lastModifiedBy>Kot Lukáš</cp:lastModifiedBy>
  <dcterms:created xsi:type="dcterms:W3CDTF">2025-11-21T07:47:03Z</dcterms:created>
  <dcterms:modified xsi:type="dcterms:W3CDTF">2025-11-21T07:47:06Z</dcterms:modified>
</cp:coreProperties>
</file>